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1 квартал 2020" sheetId="1" r:id="rId1"/>
    <sheet name="2 квартал 2020" sheetId="2" r:id="rId2"/>
    <sheet name="3 квартал 2020" sheetId="3" r:id="rId3"/>
    <sheet name="4 квартал 2020 " sheetId="4" r:id="rId4"/>
  </sheets>
  <definedNames/>
  <calcPr fullCalcOnLoad="1"/>
</workbook>
</file>

<file path=xl/sharedStrings.xml><?xml version="1.0" encoding="utf-8"?>
<sst xmlns="http://schemas.openxmlformats.org/spreadsheetml/2006/main" count="334" uniqueCount="199">
  <si>
    <t>номер  регистрации</t>
  </si>
  <si>
    <t>дата регистрации</t>
  </si>
  <si>
    <t>дата и № договора</t>
  </si>
  <si>
    <t>срок действия договора</t>
  </si>
  <si>
    <t>предмет договора</t>
  </si>
  <si>
    <t>наименование муниципального заказчика</t>
  </si>
  <si>
    <t>сумма договора</t>
  </si>
  <si>
    <t>Оплачено</t>
  </si>
  <si>
    <t>Наименование, местонахождение, реквизиты поставщика</t>
  </si>
  <si>
    <t>с/ф(т/н)</t>
  </si>
  <si>
    <t>КБК</t>
  </si>
  <si>
    <t>Статус(куб м3)</t>
  </si>
  <si>
    <t>003-1-1</t>
  </si>
  <si>
    <t>003-1-2</t>
  </si>
  <si>
    <t>003-1-3</t>
  </si>
  <si>
    <t>003-1-4</t>
  </si>
  <si>
    <t>003-1-5</t>
  </si>
  <si>
    <t>003-1-6</t>
  </si>
  <si>
    <t>003-1-7</t>
  </si>
  <si>
    <t>003-1-8</t>
  </si>
  <si>
    <t>003-1-9</t>
  </si>
  <si>
    <t>003-1-10</t>
  </si>
  <si>
    <t>003-1-11</t>
  </si>
  <si>
    <t>003-1-12</t>
  </si>
  <si>
    <t>003-1-13</t>
  </si>
  <si>
    <t>003-1-14</t>
  </si>
  <si>
    <t>№643990001700 от 09.01.2020</t>
  </si>
  <si>
    <t>Интернет</t>
  </si>
  <si>
    <t>Адм Барковского МО</t>
  </si>
  <si>
    <t>ПАО "Ростелеком" ИНН 7707049388</t>
  </si>
  <si>
    <t>№5 от 09.01.2020</t>
  </si>
  <si>
    <t>Бензин Аи-92</t>
  </si>
  <si>
    <t>ИП Мусатов Д.Н. ИНН 644010905368</t>
  </si>
  <si>
    <t>№1 от 14.02.2020</t>
  </si>
  <si>
    <t>Канцтовары</t>
  </si>
  <si>
    <t>ИП Николаева Г.О. ИНН 644000456113</t>
  </si>
  <si>
    <t>№46-5-18157/20 от 31.01.2020</t>
  </si>
  <si>
    <t>Поставка газа</t>
  </si>
  <si>
    <t>ОАО "Газпром межрегионгаз" ИНН 6450068585</t>
  </si>
  <si>
    <t>№46406060-6440016700-100220 от 10.02.2020</t>
  </si>
  <si>
    <t>Страховка автомобиля</t>
  </si>
  <si>
    <t>ПАО "СК "Росгосстрах" ИНН 7707067683</t>
  </si>
  <si>
    <t>№3 от 20.02.2020</t>
  </si>
  <si>
    <t>Диратизация кладбища</t>
  </si>
  <si>
    <t>ИП Кривкина Л.И. ИНН644001294842</t>
  </si>
  <si>
    <t>№20 от 03.02.2020</t>
  </si>
  <si>
    <t>№31 от 02.03.2020</t>
  </si>
  <si>
    <t>Зап.части к автомобилю</t>
  </si>
  <si>
    <t>ООО "Форсаж" ИНН 6321286708</t>
  </si>
  <si>
    <t>№32 от 2.03.20</t>
  </si>
  <si>
    <t>№21 от 12.03.20</t>
  </si>
  <si>
    <t>поставка товаров для автомобиля Нива</t>
  </si>
  <si>
    <t>ООО Балтрейд ИНН 6440024187</t>
  </si>
  <si>
    <t>№22 от  13,03.20</t>
  </si>
  <si>
    <t>ТО автомобиля</t>
  </si>
  <si>
    <t>ИП Тихомиров Д.Л.ИНН 644006407480</t>
  </si>
  <si>
    <t>№144 от 19.03.2020</t>
  </si>
  <si>
    <t>Баннер</t>
  </si>
  <si>
    <t>ИП Ямгуров И.Ф. ИНН 644009517681</t>
  </si>
  <si>
    <t>№6 от 18.03.2020</t>
  </si>
  <si>
    <t>003-2-1</t>
  </si>
  <si>
    <t>003-2-2</t>
  </si>
  <si>
    <t>003-2-3</t>
  </si>
  <si>
    <t>003-2-4</t>
  </si>
  <si>
    <t>003-2-5</t>
  </si>
  <si>
    <t>003-2-6</t>
  </si>
  <si>
    <t>003-2-7</t>
  </si>
  <si>
    <t>003-2-8</t>
  </si>
  <si>
    <t>003-2-9</t>
  </si>
  <si>
    <t>003-2-10</t>
  </si>
  <si>
    <t>003-2-11</t>
  </si>
  <si>
    <t>003-2-12</t>
  </si>
  <si>
    <t>003-2-13</t>
  </si>
  <si>
    <t>№9 от 20.03.2020</t>
  </si>
  <si>
    <t>Поставка элетротоваров</t>
  </si>
  <si>
    <t>ИП Ковалев А.А. ИНН 644003204410</t>
  </si>
  <si>
    <t>№00110/БШ/АТР от 04.03.2020</t>
  </si>
  <si>
    <t>ТО газового оборудования</t>
  </si>
  <si>
    <t>АО "Газпром межрегионгаз Саратов"ИНН 6450068585</t>
  </si>
  <si>
    <t>Адм.Барковского МО</t>
  </si>
  <si>
    <t>ИП Путилин Д.Г. ИНН 644002179105</t>
  </si>
  <si>
    <t>№51 от 01.04.20</t>
  </si>
  <si>
    <t>№2 от 01.04.2020</t>
  </si>
  <si>
    <t>Опиловка деревьев</t>
  </si>
  <si>
    <t>Пустовалов Д.В. ИНН644007423702</t>
  </si>
  <si>
    <t>№3 от 15.04.2020</t>
  </si>
  <si>
    <t>№25 от 01.04.2020</t>
  </si>
  <si>
    <t>ИП Сачков А.В. ИНН 644000436212</t>
  </si>
  <si>
    <t>Доставка строительного мусора с.Устиновка</t>
  </si>
  <si>
    <t>Доставка планеровке дороги п.Новая Глебовка</t>
  </si>
  <si>
    <t>Доставка строительного мусора с.Барки</t>
  </si>
  <si>
    <t>№26 от 01.04.2020</t>
  </si>
  <si>
    <t>№23 от 08.04.2020</t>
  </si>
  <si>
    <t>Доставка строительного мусора  п.Новая Глебовка</t>
  </si>
  <si>
    <t>№3 от 20.03.2020</t>
  </si>
  <si>
    <t>Заправка картриджа</t>
  </si>
  <si>
    <t>Ип Игнатьев М.Н. ИНН 644004466200</t>
  </si>
  <si>
    <t>№36 от 3.04.2020</t>
  </si>
  <si>
    <t>Стройматериалы</t>
  </si>
  <si>
    <t>Ип Добышева Е.Н, ИНН366315940421</t>
  </si>
  <si>
    <t>№34 от 06.04.2020</t>
  </si>
  <si>
    <t>Зап.части к авто</t>
  </si>
  <si>
    <t>№56 от 06.05.20</t>
  </si>
  <si>
    <t>003-2-14</t>
  </si>
  <si>
    <t>003-2-15</t>
  </si>
  <si>
    <t>№10 от20.05.2020</t>
  </si>
  <si>
    <t>№643990000489 от 09.01.2020</t>
  </si>
  <si>
    <t>003-2-16</t>
  </si>
  <si>
    <t>№31 от 22.05.2020</t>
  </si>
  <si>
    <t>Замена КПП</t>
  </si>
  <si>
    <t>003-2-17</t>
  </si>
  <si>
    <t>№26958 от 27.05.2020</t>
  </si>
  <si>
    <t>Обучение</t>
  </si>
  <si>
    <t>ЧУДПО "Федеральный институт повышения калификации" ИНН 2225995694</t>
  </si>
  <si>
    <t>003-2-18</t>
  </si>
  <si>
    <t>№72 от 1.06.20</t>
  </si>
  <si>
    <t>003-3-1</t>
  </si>
  <si>
    <t>003-3-2</t>
  </si>
  <si>
    <t>003-3-3</t>
  </si>
  <si>
    <t>003-3-4</t>
  </si>
  <si>
    <t>003-3-5</t>
  </si>
  <si>
    <t>003-3-6</t>
  </si>
  <si>
    <t>003-3-7</t>
  </si>
  <si>
    <t>003-3-8</t>
  </si>
  <si>
    <t>003-3-9</t>
  </si>
  <si>
    <t>003-3-10</t>
  </si>
  <si>
    <t>003-3-11</t>
  </si>
  <si>
    <t>003-3-12</t>
  </si>
  <si>
    <t>003-3-13</t>
  </si>
  <si>
    <t>003-3-14</t>
  </si>
  <si>
    <t>№10 от 20.05.2020</t>
  </si>
  <si>
    <t>Поставка зап.частей к автомобилю</t>
  </si>
  <si>
    <t>ООО "Форсаж " ИНН 6321286708</t>
  </si>
  <si>
    <t>№86 от 01.07.2020</t>
  </si>
  <si>
    <t>№48 от 19.06.2020</t>
  </si>
  <si>
    <t>Заправка кондиционера автомобиля</t>
  </si>
  <si>
    <t>ООО "АвтоРеал-М"ИНН 6453106493</t>
  </si>
  <si>
    <t>№11 от 20.05.2020</t>
  </si>
  <si>
    <t>№35 от 30.04.2020</t>
  </si>
  <si>
    <t>Ип Николаева Г.О. ИНН 644000456113</t>
  </si>
  <si>
    <t>№1013 от 18.06.2020</t>
  </si>
  <si>
    <t>Подписка 2 полугодие</t>
  </si>
  <si>
    <t>УФПС Саратовской области АО "Почта России" ИНН 7724490000</t>
  </si>
  <si>
    <t>№22 от 01.04.2020</t>
  </si>
  <si>
    <t>№99 от 03.08.2020</t>
  </si>
  <si>
    <t>30.092020</t>
  </si>
  <si>
    <t>Уборка мусора</t>
  </si>
  <si>
    <t>№181 от 07.09.2020</t>
  </si>
  <si>
    <t>зап.части и масла</t>
  </si>
  <si>
    <t>№109 от 01.09.2020</t>
  </si>
  <si>
    <t>№206 от 20.08.2020г.</t>
  </si>
  <si>
    <t>Доставка строительного мусора пос.Новая Глебовка</t>
  </si>
  <si>
    <t>ИП Сачков А.В ИНН 644000436212</t>
  </si>
  <si>
    <t>003-4-1</t>
  </si>
  <si>
    <t>003-4-2</t>
  </si>
  <si>
    <t>003-4-3</t>
  </si>
  <si>
    <t>003-4-4</t>
  </si>
  <si>
    <t>003-4-5</t>
  </si>
  <si>
    <t>003-4-6</t>
  </si>
  <si>
    <t>003-4-7</t>
  </si>
  <si>
    <t>003-4-8</t>
  </si>
  <si>
    <t>003-4-9</t>
  </si>
  <si>
    <t>003-4-10</t>
  </si>
  <si>
    <t>003-4-11</t>
  </si>
  <si>
    <t>003-4-12</t>
  </si>
  <si>
    <t>003-4-13</t>
  </si>
  <si>
    <t>003-4-14</t>
  </si>
  <si>
    <t>003-4-15</t>
  </si>
  <si>
    <t>003-4-16</t>
  </si>
  <si>
    <t>003-4-17</t>
  </si>
  <si>
    <t>003-4-18</t>
  </si>
  <si>
    <t>003-4-19</t>
  </si>
  <si>
    <t>003-4-20</t>
  </si>
  <si>
    <t>003-4-21</t>
  </si>
  <si>
    <t>003-4-22</t>
  </si>
  <si>
    <t>003-4-23</t>
  </si>
  <si>
    <t>003-4-24</t>
  </si>
  <si>
    <t>003-4-25</t>
  </si>
  <si>
    <t>№90 от25.09.2020</t>
  </si>
  <si>
    <t>Обновление ПО</t>
  </si>
  <si>
    <t>ИП Лобик А.В. ИНН 644008742885</t>
  </si>
  <si>
    <t>№11 от 29.09.2020</t>
  </si>
  <si>
    <t>ТО сигнализаторов загазованности</t>
  </si>
  <si>
    <t>Ип Битюков А.П. ИНН644001021860</t>
  </si>
  <si>
    <t>№125 от 01.10.2020</t>
  </si>
  <si>
    <t>№ 160 от 05.10.2020</t>
  </si>
  <si>
    <t>Ямочный ремонт автодороги по ул. Коммунистическая, ул. 60 лет Октября в с. Барки</t>
  </si>
  <si>
    <t>ИП Сачков А.В., ИНН 644000436212</t>
  </si>
  <si>
    <t>№ 46-5-18157/20/2 от 01.10.2020</t>
  </si>
  <si>
    <t>Оказание услуг связи</t>
  </si>
  <si>
    <t>№161 от 16.11.2020</t>
  </si>
  <si>
    <t>Хозтовары</t>
  </si>
  <si>
    <t>№161 от 20.11.2020</t>
  </si>
  <si>
    <t>№133 от 02.11.2020</t>
  </si>
  <si>
    <t>№281 от 2.11.2020</t>
  </si>
  <si>
    <t>Доставка строительного мусора в с.Устиновка</t>
  </si>
  <si>
    <t>Адм.Хоперского МО</t>
  </si>
  <si>
    <t>№282 от 10.11.2020</t>
  </si>
  <si>
    <t>Планировка дороги в с.Устиновка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</si>
</sst>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.00_р_._-;\-* #,##0.00_р_._-;_-* \-??_р_._-;_-@_-"/>
    <numFmt numFmtId="174" formatCode="#,##0.0_ ;\-#,##0.0\ "/>
    <numFmt numFmtId="175" formatCode="#,##0.00_ ;\-#,##0.00\ "/>
    <numFmt numFmtId="176" formatCode="dd/mm/yy"/>
    <numFmt numFmtId="177" formatCode="#,##0.00\ ;\-#,##0.00\ "/>
    <numFmt numFmtId="178" formatCode="#,##0.00\ _₽"/>
    <numFmt numFmtId="179" formatCode="#,##0.00_р_."/>
    <numFmt numFmtId="180" formatCode="#,##0.00\ &quot;₽&quot;"/>
    <numFmt numFmtId="181" formatCode="mmm/yyyy"/>
    <numFmt numFmtId="182" formatCode="[$-FC19]d\ mmmm\ yyyy\ &quot;г.&quot;"/>
  </numFmts>
  <fonts count="6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8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2"/>
    </font>
    <font>
      <sz val="12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Alignment="1">
      <alignment/>
    </xf>
    <xf numFmtId="14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0" fillId="34" borderId="0" xfId="0" applyNumberFormat="1" applyFill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 applyProtection="1">
      <alignment horizontal="center" vertical="center" wrapText="1"/>
      <protection/>
    </xf>
    <xf numFmtId="4" fontId="7" fillId="33" borderId="12" xfId="60" applyNumberFormat="1" applyFont="1" applyFill="1" applyBorder="1" applyAlignment="1" applyProtection="1">
      <alignment horizontal="center" vertical="center" wrapText="1"/>
      <protection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 vertical="center"/>
    </xf>
    <xf numFmtId="14" fontId="57" fillId="33" borderId="12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4" fontId="57" fillId="33" borderId="12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4" fontId="12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14" fontId="12" fillId="33" borderId="12" xfId="0" applyNumberFormat="1" applyFont="1" applyFill="1" applyBorder="1" applyAlignment="1">
      <alignment horizontal="center" vertical="center" wrapText="1"/>
    </xf>
    <xf numFmtId="173" fontId="12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4" fontId="0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12" fillId="33" borderId="12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14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2" fontId="6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14" fontId="0" fillId="33" borderId="1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14" fontId="0" fillId="33" borderId="16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4" fontId="0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4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/>
    </xf>
    <xf numFmtId="14" fontId="0" fillId="33" borderId="13" xfId="0" applyNumberFormat="1" applyFill="1" applyBorder="1" applyAlignment="1">
      <alignment wrapText="1"/>
    </xf>
    <xf numFmtId="0" fontId="0" fillId="33" borderId="13" xfId="0" applyFill="1" applyBorder="1" applyAlignment="1">
      <alignment wrapText="1"/>
    </xf>
    <xf numFmtId="2" fontId="0" fillId="33" borderId="13" xfId="0" applyNumberFormat="1" applyFill="1" applyBorder="1" applyAlignment="1">
      <alignment wrapText="1"/>
    </xf>
    <xf numFmtId="14" fontId="59" fillId="33" borderId="10" xfId="0" applyNumberFormat="1" applyFont="1" applyFill="1" applyBorder="1" applyAlignment="1">
      <alignment horizontal="center" vertical="center" wrapText="1"/>
    </xf>
    <xf numFmtId="4" fontId="59" fillId="33" borderId="10" xfId="6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Alignment="1">
      <alignment/>
    </xf>
    <xf numFmtId="0" fontId="56" fillId="34" borderId="10" xfId="0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9" fillId="34" borderId="10" xfId="60" applyNumberFormat="1" applyFont="1" applyFill="1" applyBorder="1" applyAlignment="1" applyProtection="1">
      <alignment horizontal="center" vertical="center" wrapText="1"/>
      <protection/>
    </xf>
    <xf numFmtId="4" fontId="7" fillId="34" borderId="10" xfId="6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 wrapText="1"/>
    </xf>
    <xf numFmtId="172" fontId="7" fillId="34" borderId="12" xfId="0" applyNumberFormat="1" applyFont="1" applyFill="1" applyBorder="1" applyAlignment="1">
      <alignment horizontal="center" vertical="center" wrapText="1"/>
    </xf>
    <xf numFmtId="14" fontId="7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7" fillId="34" borderId="12" xfId="6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/>
    </xf>
    <xf numFmtId="0" fontId="7" fillId="33" borderId="14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173" fontId="7" fillId="34" borderId="10" xfId="60" applyFont="1" applyFill="1" applyBorder="1" applyAlignment="1" applyProtection="1">
      <alignment horizontal="center" vertical="center" wrapText="1"/>
      <protection/>
    </xf>
    <xf numFmtId="14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 vertical="center" wrapText="1"/>
    </xf>
    <xf numFmtId="172" fontId="57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wrapText="1"/>
    </xf>
    <xf numFmtId="4" fontId="57" fillId="34" borderId="12" xfId="0" applyNumberFormat="1" applyFont="1" applyFill="1" applyBorder="1" applyAlignment="1">
      <alignment horizontal="center" vertical="center"/>
    </xf>
    <xf numFmtId="4" fontId="57" fillId="34" borderId="12" xfId="0" applyNumberFormat="1" applyFont="1" applyFill="1" applyBorder="1" applyAlignment="1">
      <alignment horizontal="center"/>
    </xf>
    <xf numFmtId="0" fontId="57" fillId="34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14" fontId="57" fillId="34" borderId="10" xfId="0" applyNumberFormat="1" applyFont="1" applyFill="1" applyBorder="1" applyAlignment="1">
      <alignment horizontal="center" vertical="center" wrapText="1"/>
    </xf>
    <xf numFmtId="4" fontId="57" fillId="34" borderId="10" xfId="60" applyNumberFormat="1" applyFont="1" applyFill="1" applyBorder="1" applyAlignment="1" applyProtection="1">
      <alignment horizontal="center" vertical="center" wrapText="1"/>
      <protection/>
    </xf>
    <xf numFmtId="0" fontId="57" fillId="34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72" fontId="12" fillId="34" borderId="10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/>
    </xf>
    <xf numFmtId="4" fontId="12" fillId="34" borderId="18" xfId="0" applyNumberFormat="1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4" fontId="12" fillId="34" borderId="10" xfId="60" applyNumberFormat="1" applyFont="1" applyFill="1" applyBorder="1" applyAlignment="1" applyProtection="1">
      <alignment horizontal="center" vertical="center" wrapText="1"/>
      <protection/>
    </xf>
    <xf numFmtId="4" fontId="12" fillId="34" borderId="11" xfId="60" applyNumberFormat="1" applyFont="1" applyFill="1" applyBorder="1" applyAlignment="1" applyProtection="1">
      <alignment horizontal="center" vertical="center" wrapText="1"/>
      <protection/>
    </xf>
    <xf numFmtId="0" fontId="12" fillId="34" borderId="15" xfId="0" applyFont="1" applyFill="1" applyBorder="1" applyAlignment="1">
      <alignment horizontal="center" vertical="center" wrapText="1"/>
    </xf>
    <xf numFmtId="4" fontId="12" fillId="34" borderId="13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 wrapText="1"/>
    </xf>
    <xf numFmtId="172" fontId="57" fillId="34" borderId="12" xfId="0" applyNumberFormat="1" applyFont="1" applyFill="1" applyBorder="1" applyAlignment="1">
      <alignment horizontal="center" vertical="center" wrapText="1"/>
    </xf>
    <xf numFmtId="14" fontId="57" fillId="34" borderId="12" xfId="0" applyNumberFormat="1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175" fontId="57" fillId="34" borderId="12" xfId="60" applyNumberFormat="1" applyFont="1" applyFill="1" applyBorder="1" applyAlignment="1" applyProtection="1">
      <alignment horizontal="center" vertical="center" wrapText="1"/>
      <protection/>
    </xf>
    <xf numFmtId="174" fontId="57" fillId="34" borderId="12" xfId="60" applyNumberFormat="1" applyFont="1" applyFill="1" applyBorder="1" applyAlignment="1" applyProtection="1">
      <alignment horizontal="center" vertical="center" wrapText="1"/>
      <protection/>
    </xf>
    <xf numFmtId="173" fontId="57" fillId="34" borderId="12" xfId="60" applyFont="1" applyFill="1" applyBorder="1" applyAlignment="1" applyProtection="1">
      <alignment horizontal="center" vertical="center" wrapText="1"/>
      <protection/>
    </xf>
    <xf numFmtId="14" fontId="57" fillId="34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4" fontId="7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center" vertical="center" wrapText="1"/>
    </xf>
    <xf numFmtId="14" fontId="57" fillId="34" borderId="19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4" fontId="0" fillId="34" borderId="13" xfId="0" applyNumberFormat="1" applyFill="1" applyBorder="1" applyAlignment="1">
      <alignment/>
    </xf>
    <xf numFmtId="0" fontId="58" fillId="34" borderId="2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14" fontId="59" fillId="34" borderId="10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4" fontId="3" fillId="34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59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14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wrapText="1"/>
    </xf>
    <xf numFmtId="14" fontId="7" fillId="33" borderId="13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center" wrapText="1"/>
    </xf>
    <xf numFmtId="4" fontId="12" fillId="34" borderId="2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4" fontId="12" fillId="34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12" fillId="34" borderId="13" xfId="0" applyFont="1" applyFill="1" applyBorder="1" applyAlignment="1">
      <alignment horizontal="center" vertical="center" wrapText="1"/>
    </xf>
    <xf numFmtId="4" fontId="12" fillId="34" borderId="13" xfId="0" applyNumberFormat="1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4" fontId="57" fillId="34" borderId="13" xfId="0" applyNumberFormat="1" applyFont="1" applyFill="1" applyBorder="1" applyAlignment="1">
      <alignment horizontal="center" vertical="center" wrapText="1"/>
    </xf>
    <xf numFmtId="14" fontId="7" fillId="34" borderId="19" xfId="0" applyNumberFormat="1" applyFont="1" applyFill="1" applyBorder="1" applyAlignment="1">
      <alignment horizontal="center" vertical="center" wrapText="1"/>
    </xf>
    <xf numFmtId="172" fontId="7" fillId="34" borderId="19" xfId="0" applyNumberFormat="1" applyFont="1" applyFill="1" applyBorder="1" applyAlignment="1">
      <alignment horizontal="center" vertical="center" wrapText="1"/>
    </xf>
    <xf numFmtId="14" fontId="7" fillId="34" borderId="22" xfId="0" applyNumberFormat="1" applyFont="1" applyFill="1" applyBorder="1" applyAlignment="1">
      <alignment horizontal="center" vertical="center" wrapText="1"/>
    </xf>
    <xf numFmtId="2" fontId="7" fillId="34" borderId="23" xfId="60" applyNumberFormat="1" applyFont="1" applyFill="1" applyBorder="1" applyAlignment="1" applyProtection="1">
      <alignment horizontal="right" vertical="center" wrapText="1"/>
      <protection/>
    </xf>
    <xf numFmtId="2" fontId="7" fillId="34" borderId="19" xfId="60" applyNumberFormat="1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>
      <alignment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zoomScalePageLayoutView="0" workbookViewId="0" topLeftCell="A1">
      <selection activeCell="I3" sqref="I3"/>
    </sheetView>
  </sheetViews>
  <sheetFormatPr defaultColWidth="9.00390625" defaultRowHeight="12.75"/>
  <cols>
    <col min="1" max="1" width="14.375" style="15" customWidth="1"/>
    <col min="2" max="2" width="13.875" style="15" customWidth="1"/>
    <col min="3" max="3" width="21.00390625" style="15" customWidth="1"/>
    <col min="4" max="4" width="13.375" style="15" customWidth="1"/>
    <col min="5" max="5" width="30.375" style="15" customWidth="1"/>
    <col min="6" max="6" width="19.375" style="15" customWidth="1"/>
    <col min="7" max="7" width="15.25390625" style="15" customWidth="1"/>
    <col min="8" max="8" width="0" style="15" hidden="1" customWidth="1"/>
    <col min="9" max="9" width="18.25390625" style="15" customWidth="1"/>
    <col min="10" max="10" width="51.375" style="15" customWidth="1"/>
    <col min="11" max="11" width="39.75390625" style="15" customWidth="1"/>
    <col min="12" max="16384" width="9.125" style="15" customWidth="1"/>
  </cols>
  <sheetData>
    <row r="1" spans="1:11" ht="57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9</v>
      </c>
      <c r="I1" s="12" t="s">
        <v>7</v>
      </c>
      <c r="J1" s="13" t="s">
        <v>8</v>
      </c>
      <c r="K1" s="14" t="s">
        <v>11</v>
      </c>
    </row>
    <row r="2" spans="1:16" s="17" customFormat="1" ht="47.25" customHeight="1">
      <c r="A2" s="39" t="s">
        <v>12</v>
      </c>
      <c r="B2" s="26">
        <v>43847</v>
      </c>
      <c r="C2" s="27" t="s">
        <v>26</v>
      </c>
      <c r="D2" s="26">
        <v>44196</v>
      </c>
      <c r="E2" s="27" t="s">
        <v>27</v>
      </c>
      <c r="F2" s="28" t="s">
        <v>28</v>
      </c>
      <c r="G2" s="29">
        <v>20000</v>
      </c>
      <c r="H2" s="29"/>
      <c r="I2" s="30">
        <f>1584+1584+1584+1584+1584+1584+1478.4+1584+1584+1584+1584</f>
        <v>17318.4</v>
      </c>
      <c r="J2" s="31" t="s">
        <v>29</v>
      </c>
      <c r="K2" s="32"/>
      <c r="L2" s="16"/>
      <c r="M2" s="16"/>
      <c r="N2" s="16"/>
      <c r="O2" s="16"/>
      <c r="P2" s="16"/>
    </row>
    <row r="3" spans="1:16" s="17" customFormat="1" ht="51" customHeight="1">
      <c r="A3" s="111" t="s">
        <v>13</v>
      </c>
      <c r="B3" s="112">
        <v>43865</v>
      </c>
      <c r="C3" s="113" t="s">
        <v>30</v>
      </c>
      <c r="D3" s="112">
        <v>43889</v>
      </c>
      <c r="E3" s="114" t="s">
        <v>31</v>
      </c>
      <c r="F3" s="115" t="s">
        <v>28</v>
      </c>
      <c r="G3" s="116">
        <v>14875</v>
      </c>
      <c r="H3" s="117"/>
      <c r="I3" s="117">
        <v>14875</v>
      </c>
      <c r="J3" s="113" t="s">
        <v>32</v>
      </c>
      <c r="K3" s="33"/>
      <c r="L3" s="16"/>
      <c r="M3" s="16"/>
      <c r="N3" s="16"/>
      <c r="O3" s="16"/>
      <c r="P3" s="16"/>
    </row>
    <row r="4" spans="1:16" s="17" customFormat="1" ht="43.5" customHeight="1">
      <c r="A4" s="39" t="s">
        <v>14</v>
      </c>
      <c r="B4" s="26">
        <v>43871</v>
      </c>
      <c r="C4" s="27" t="s">
        <v>106</v>
      </c>
      <c r="D4" s="26">
        <v>44196</v>
      </c>
      <c r="E4" s="27" t="s">
        <v>189</v>
      </c>
      <c r="F4" s="28" t="s">
        <v>28</v>
      </c>
      <c r="G4" s="29">
        <v>8000</v>
      </c>
      <c r="H4" s="29"/>
      <c r="I4" s="30">
        <f>543.8+701.48+493.36+493.36+484.45+614.41+480+538.37+515.62+631.37+517.04</f>
        <v>6013.259999999999</v>
      </c>
      <c r="J4" s="31" t="s">
        <v>29</v>
      </c>
      <c r="K4" s="33"/>
      <c r="L4" s="16"/>
      <c r="M4" s="16"/>
      <c r="N4" s="16"/>
      <c r="O4" s="16"/>
      <c r="P4" s="16"/>
    </row>
    <row r="5" spans="1:16" s="17" customFormat="1" ht="41.25" customHeight="1">
      <c r="A5" s="111" t="s">
        <v>15</v>
      </c>
      <c r="B5" s="112">
        <v>43878</v>
      </c>
      <c r="C5" s="113" t="s">
        <v>33</v>
      </c>
      <c r="D5" s="112">
        <v>43921</v>
      </c>
      <c r="E5" s="114" t="s">
        <v>34</v>
      </c>
      <c r="F5" s="115" t="s">
        <v>28</v>
      </c>
      <c r="G5" s="117">
        <v>19320</v>
      </c>
      <c r="H5" s="117"/>
      <c r="I5" s="117">
        <v>19320</v>
      </c>
      <c r="J5" s="118" t="s">
        <v>35</v>
      </c>
      <c r="K5" s="35"/>
      <c r="L5" s="16"/>
      <c r="M5" s="16"/>
      <c r="N5" s="16"/>
      <c r="O5" s="16"/>
      <c r="P5" s="16"/>
    </row>
    <row r="6" spans="1:16" s="17" customFormat="1" ht="42.75" customHeight="1">
      <c r="A6" s="39" t="s">
        <v>16</v>
      </c>
      <c r="B6" s="26">
        <v>43879</v>
      </c>
      <c r="C6" s="31" t="s">
        <v>36</v>
      </c>
      <c r="D6" s="26">
        <v>44012</v>
      </c>
      <c r="E6" s="27" t="s">
        <v>37</v>
      </c>
      <c r="F6" s="28" t="s">
        <v>28</v>
      </c>
      <c r="G6" s="29">
        <v>12950.15</v>
      </c>
      <c r="H6" s="29"/>
      <c r="I6" s="29">
        <f>1260.01+2364.15+1653.92+946.93+1562.05+2228.08+423.23</f>
        <v>10438.369999999999</v>
      </c>
      <c r="J6" s="34" t="s">
        <v>38</v>
      </c>
      <c r="K6" s="33">
        <v>0.328</v>
      </c>
      <c r="L6" s="16"/>
      <c r="M6" s="16"/>
      <c r="N6" s="16"/>
      <c r="O6" s="16"/>
      <c r="P6" s="16"/>
    </row>
    <row r="7" spans="1:16" s="17" customFormat="1" ht="54.75" customHeight="1">
      <c r="A7" s="111" t="s">
        <v>17</v>
      </c>
      <c r="B7" s="119">
        <v>43888</v>
      </c>
      <c r="C7" s="120" t="s">
        <v>39</v>
      </c>
      <c r="D7" s="119">
        <v>44196</v>
      </c>
      <c r="E7" s="121" t="s">
        <v>40</v>
      </c>
      <c r="F7" s="115" t="s">
        <v>28</v>
      </c>
      <c r="G7" s="122">
        <v>2510.1</v>
      </c>
      <c r="H7" s="122"/>
      <c r="I7" s="122">
        <v>2510.1</v>
      </c>
      <c r="J7" s="114" t="s">
        <v>41</v>
      </c>
      <c r="K7" s="33"/>
      <c r="L7" s="16"/>
      <c r="M7" s="16"/>
      <c r="N7" s="16"/>
      <c r="O7" s="16"/>
      <c r="P7" s="16"/>
    </row>
    <row r="8" spans="1:16" s="17" customFormat="1" ht="60" customHeight="1">
      <c r="A8" s="111" t="s">
        <v>18</v>
      </c>
      <c r="B8" s="112">
        <v>43888</v>
      </c>
      <c r="C8" s="113" t="s">
        <v>42</v>
      </c>
      <c r="D8" s="112">
        <v>43921</v>
      </c>
      <c r="E8" s="114" t="s">
        <v>43</v>
      </c>
      <c r="F8" s="115" t="s">
        <v>28</v>
      </c>
      <c r="G8" s="117">
        <v>14400</v>
      </c>
      <c r="H8" s="117"/>
      <c r="I8" s="117">
        <v>14400</v>
      </c>
      <c r="J8" s="123" t="s">
        <v>44</v>
      </c>
      <c r="K8" s="36"/>
      <c r="L8" s="16"/>
      <c r="M8" s="16"/>
      <c r="N8" s="16"/>
      <c r="O8" s="16"/>
      <c r="P8" s="16"/>
    </row>
    <row r="9" spans="1:11" s="16" customFormat="1" ht="45" customHeight="1">
      <c r="A9" s="111" t="s">
        <v>19</v>
      </c>
      <c r="B9" s="112">
        <v>43865</v>
      </c>
      <c r="C9" s="113" t="s">
        <v>45</v>
      </c>
      <c r="D9" s="112">
        <v>43921</v>
      </c>
      <c r="E9" s="114" t="s">
        <v>31</v>
      </c>
      <c r="F9" s="115" t="s">
        <v>28</v>
      </c>
      <c r="G9" s="116">
        <v>12750</v>
      </c>
      <c r="H9" s="117"/>
      <c r="I9" s="117">
        <v>12750</v>
      </c>
      <c r="J9" s="113" t="s">
        <v>32</v>
      </c>
      <c r="K9" s="124"/>
    </row>
    <row r="10" spans="1:11" s="16" customFormat="1" ht="33.75" customHeight="1">
      <c r="A10" s="111" t="s">
        <v>20</v>
      </c>
      <c r="B10" s="113">
        <v>43865</v>
      </c>
      <c r="C10" s="114" t="s">
        <v>46</v>
      </c>
      <c r="D10" s="113">
        <v>43921</v>
      </c>
      <c r="E10" s="114" t="s">
        <v>47</v>
      </c>
      <c r="F10" s="115" t="s">
        <v>28</v>
      </c>
      <c r="G10" s="127">
        <v>4930</v>
      </c>
      <c r="H10" s="127"/>
      <c r="I10" s="127">
        <v>4930</v>
      </c>
      <c r="J10" s="118" t="s">
        <v>48</v>
      </c>
      <c r="K10" s="126"/>
    </row>
    <row r="11" spans="1:11" s="16" customFormat="1" ht="33" customHeight="1">
      <c r="A11" s="111" t="s">
        <v>21</v>
      </c>
      <c r="B11" s="120">
        <v>43907</v>
      </c>
      <c r="C11" s="121" t="s">
        <v>49</v>
      </c>
      <c r="D11" s="120">
        <v>44196</v>
      </c>
      <c r="E11" s="121" t="s">
        <v>31</v>
      </c>
      <c r="F11" s="115" t="s">
        <v>28</v>
      </c>
      <c r="G11" s="128">
        <v>13600</v>
      </c>
      <c r="H11" s="128"/>
      <c r="I11" s="128">
        <v>13600</v>
      </c>
      <c r="J11" s="129" t="s">
        <v>32</v>
      </c>
      <c r="K11" s="126"/>
    </row>
    <row r="12" spans="1:11" s="16" customFormat="1" ht="37.5" customHeight="1">
      <c r="A12" s="111" t="s">
        <v>22</v>
      </c>
      <c r="B12" s="120">
        <v>43907</v>
      </c>
      <c r="C12" s="121" t="s">
        <v>50</v>
      </c>
      <c r="D12" s="120">
        <v>44196</v>
      </c>
      <c r="E12" s="121" t="s">
        <v>51</v>
      </c>
      <c r="F12" s="115" t="s">
        <v>28</v>
      </c>
      <c r="G12" s="128">
        <v>19173</v>
      </c>
      <c r="H12" s="128"/>
      <c r="I12" s="128">
        <v>19173</v>
      </c>
      <c r="J12" s="129" t="s">
        <v>52</v>
      </c>
      <c r="K12" s="126"/>
    </row>
    <row r="13" spans="1:11" s="16" customFormat="1" ht="43.5" customHeight="1">
      <c r="A13" s="111" t="s">
        <v>23</v>
      </c>
      <c r="B13" s="113">
        <v>43908</v>
      </c>
      <c r="C13" s="114" t="s">
        <v>53</v>
      </c>
      <c r="D13" s="113">
        <v>44196</v>
      </c>
      <c r="E13" s="114" t="s">
        <v>54</v>
      </c>
      <c r="F13" s="115" t="s">
        <v>28</v>
      </c>
      <c r="G13" s="117">
        <v>5480</v>
      </c>
      <c r="H13" s="117"/>
      <c r="I13" s="117">
        <v>5480</v>
      </c>
      <c r="J13" s="130" t="s">
        <v>55</v>
      </c>
      <c r="K13" s="125"/>
    </row>
    <row r="14" spans="1:11" s="16" customFormat="1" ht="47.25" customHeight="1">
      <c r="A14" s="111" t="s">
        <v>24</v>
      </c>
      <c r="B14" s="113">
        <v>43913</v>
      </c>
      <c r="C14" s="113" t="s">
        <v>56</v>
      </c>
      <c r="D14" s="131">
        <v>43951</v>
      </c>
      <c r="E14" s="115" t="s">
        <v>57</v>
      </c>
      <c r="F14" s="115" t="s">
        <v>28</v>
      </c>
      <c r="G14" s="132">
        <v>1152</v>
      </c>
      <c r="H14" s="132"/>
      <c r="I14" s="132">
        <v>1152</v>
      </c>
      <c r="J14" s="133" t="s">
        <v>58</v>
      </c>
      <c r="K14" s="37"/>
    </row>
    <row r="15" spans="1:11" s="16" customFormat="1" ht="48.75" customHeight="1">
      <c r="A15" s="111" t="s">
        <v>25</v>
      </c>
      <c r="B15" s="113">
        <v>43916</v>
      </c>
      <c r="C15" s="114" t="s">
        <v>59</v>
      </c>
      <c r="D15" s="113">
        <v>43951</v>
      </c>
      <c r="E15" s="114" t="s">
        <v>54</v>
      </c>
      <c r="F15" s="115" t="s">
        <v>28</v>
      </c>
      <c r="G15" s="127">
        <v>5400</v>
      </c>
      <c r="H15" s="127"/>
      <c r="I15" s="127">
        <v>5400</v>
      </c>
      <c r="J15" s="123" t="s">
        <v>80</v>
      </c>
      <c r="K15" s="38"/>
    </row>
    <row r="16" spans="7:9" ht="14.25">
      <c r="G16" s="110">
        <f>SUM(G2:G15)</f>
        <v>154540.25</v>
      </c>
      <c r="I16" s="110">
        <f>SUM(I2:I15)</f>
        <v>147360.13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0">
      <selection activeCell="B15" sqref="B15:J15"/>
    </sheetView>
  </sheetViews>
  <sheetFormatPr defaultColWidth="9.00390625" defaultRowHeight="12.75"/>
  <cols>
    <col min="1" max="1" width="11.625" style="0" customWidth="1"/>
    <col min="2" max="2" width="12.875" style="0" customWidth="1"/>
    <col min="3" max="3" width="14.125" style="0" customWidth="1"/>
    <col min="4" max="4" width="13.375" style="0" customWidth="1"/>
    <col min="5" max="5" width="24.75390625" style="0" customWidth="1"/>
    <col min="6" max="6" width="19.375" style="0" customWidth="1"/>
    <col min="7" max="7" width="15.25390625" style="0" customWidth="1"/>
    <col min="8" max="8" width="0" style="0" hidden="1" customWidth="1"/>
    <col min="9" max="9" width="14.625" style="0" customWidth="1"/>
    <col min="10" max="10" width="42.375" style="0" customWidth="1"/>
    <col min="11" max="11" width="45.375" style="0" customWidth="1"/>
  </cols>
  <sheetData>
    <row r="1" spans="1:11" s="1" customFormat="1" ht="57.7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9</v>
      </c>
      <c r="I1" s="5" t="s">
        <v>7</v>
      </c>
      <c r="J1" s="6" t="s">
        <v>8</v>
      </c>
      <c r="K1" s="11" t="s">
        <v>10</v>
      </c>
    </row>
    <row r="2" spans="1:16" s="3" customFormat="1" ht="62.25" customHeight="1">
      <c r="A2" s="134" t="s">
        <v>60</v>
      </c>
      <c r="B2" s="135">
        <v>43923</v>
      </c>
      <c r="C2" s="136" t="s">
        <v>73</v>
      </c>
      <c r="D2" s="135">
        <v>44196</v>
      </c>
      <c r="E2" s="137" t="s">
        <v>74</v>
      </c>
      <c r="F2" s="138" t="s">
        <v>79</v>
      </c>
      <c r="G2" s="139">
        <v>4000</v>
      </c>
      <c r="H2" s="140"/>
      <c r="I2" s="139">
        <v>4000</v>
      </c>
      <c r="J2" s="141" t="s">
        <v>75</v>
      </c>
      <c r="K2" s="42"/>
      <c r="L2" s="2"/>
      <c r="M2" s="2"/>
      <c r="N2" s="2"/>
      <c r="O2" s="2"/>
      <c r="P2" s="2"/>
    </row>
    <row r="3" spans="1:16" s="3" customFormat="1" ht="47.25" customHeight="1">
      <c r="A3" s="134" t="s">
        <v>61</v>
      </c>
      <c r="B3" s="172">
        <v>43927</v>
      </c>
      <c r="C3" s="206" t="s">
        <v>76</v>
      </c>
      <c r="D3" s="172">
        <v>44196</v>
      </c>
      <c r="E3" s="206" t="s">
        <v>77</v>
      </c>
      <c r="F3" s="138" t="s">
        <v>79</v>
      </c>
      <c r="G3" s="207">
        <v>11666.63</v>
      </c>
      <c r="H3" s="207"/>
      <c r="I3" s="207">
        <f>5650.55+6016.08</f>
        <v>11666.630000000001</v>
      </c>
      <c r="J3" s="206" t="s">
        <v>78</v>
      </c>
      <c r="K3" s="42"/>
      <c r="L3" s="2"/>
      <c r="M3" s="2"/>
      <c r="N3" s="2"/>
      <c r="O3" s="2"/>
      <c r="P3" s="2"/>
    </row>
    <row r="4" spans="1:16" s="3" customFormat="1" ht="43.5" customHeight="1">
      <c r="A4" s="134" t="s">
        <v>62</v>
      </c>
      <c r="B4" s="120">
        <v>43930</v>
      </c>
      <c r="C4" s="121" t="s">
        <v>81</v>
      </c>
      <c r="D4" s="120">
        <v>43982</v>
      </c>
      <c r="E4" s="121" t="s">
        <v>31</v>
      </c>
      <c r="F4" s="115" t="s">
        <v>28</v>
      </c>
      <c r="G4" s="128">
        <v>14875</v>
      </c>
      <c r="H4" s="128"/>
      <c r="I4" s="128">
        <v>14875</v>
      </c>
      <c r="J4" s="129" t="s">
        <v>32</v>
      </c>
      <c r="K4" s="42"/>
      <c r="L4" s="2"/>
      <c r="M4" s="2"/>
      <c r="N4" s="2"/>
      <c r="O4" s="2"/>
      <c r="P4" s="2"/>
    </row>
    <row r="5" spans="1:16" s="3" customFormat="1" ht="61.5" customHeight="1">
      <c r="A5" s="134" t="s">
        <v>63</v>
      </c>
      <c r="B5" s="135">
        <v>43930</v>
      </c>
      <c r="C5" s="149" t="s">
        <v>82</v>
      </c>
      <c r="D5" s="135">
        <v>44012</v>
      </c>
      <c r="E5" s="136" t="s">
        <v>83</v>
      </c>
      <c r="F5" s="138" t="s">
        <v>79</v>
      </c>
      <c r="G5" s="150">
        <v>8769.9</v>
      </c>
      <c r="H5" s="150"/>
      <c r="I5" s="150">
        <v>8769.9</v>
      </c>
      <c r="J5" s="151" t="s">
        <v>84</v>
      </c>
      <c r="K5" s="42"/>
      <c r="L5" s="2"/>
      <c r="M5" s="2"/>
      <c r="N5" s="2"/>
      <c r="O5" s="2"/>
      <c r="P5" s="2"/>
    </row>
    <row r="6" spans="1:16" s="3" customFormat="1" ht="42.75" customHeight="1">
      <c r="A6" s="134" t="s">
        <v>64</v>
      </c>
      <c r="B6" s="135">
        <v>43930</v>
      </c>
      <c r="C6" s="149" t="s">
        <v>85</v>
      </c>
      <c r="D6" s="135">
        <v>44012</v>
      </c>
      <c r="E6" s="136" t="s">
        <v>146</v>
      </c>
      <c r="F6" s="138" t="s">
        <v>79</v>
      </c>
      <c r="G6" s="150">
        <v>4381.14</v>
      </c>
      <c r="H6" s="150"/>
      <c r="I6" s="150">
        <v>4381.14</v>
      </c>
      <c r="J6" s="151" t="s">
        <v>84</v>
      </c>
      <c r="K6" s="42"/>
      <c r="L6" s="2"/>
      <c r="M6" s="2"/>
      <c r="N6" s="2"/>
      <c r="O6" s="2"/>
      <c r="P6" s="2"/>
    </row>
    <row r="7" spans="1:16" s="3" customFormat="1" ht="54.75" customHeight="1">
      <c r="A7" s="134" t="s">
        <v>65</v>
      </c>
      <c r="B7" s="166">
        <v>43934</v>
      </c>
      <c r="C7" s="167" t="s">
        <v>86</v>
      </c>
      <c r="D7" s="166">
        <v>44012</v>
      </c>
      <c r="E7" s="168" t="s">
        <v>88</v>
      </c>
      <c r="F7" s="138" t="s">
        <v>79</v>
      </c>
      <c r="G7" s="169">
        <v>136000</v>
      </c>
      <c r="H7" s="170"/>
      <c r="I7" s="171">
        <f>50000+86000</f>
        <v>136000</v>
      </c>
      <c r="J7" s="136" t="s">
        <v>87</v>
      </c>
      <c r="K7" s="42"/>
      <c r="L7" s="2"/>
      <c r="M7" s="2"/>
      <c r="N7" s="2"/>
      <c r="O7" s="2"/>
      <c r="P7" s="2"/>
    </row>
    <row r="8" spans="1:16" s="3" customFormat="1" ht="60" customHeight="1">
      <c r="A8" s="134" t="s">
        <v>66</v>
      </c>
      <c r="B8" s="166">
        <v>43934</v>
      </c>
      <c r="C8" s="167" t="s">
        <v>91</v>
      </c>
      <c r="D8" s="166">
        <v>44012</v>
      </c>
      <c r="E8" s="168" t="s">
        <v>89</v>
      </c>
      <c r="F8" s="138" t="s">
        <v>79</v>
      </c>
      <c r="G8" s="169">
        <v>33750</v>
      </c>
      <c r="H8" s="170"/>
      <c r="I8" s="169">
        <v>33750</v>
      </c>
      <c r="J8" s="136" t="s">
        <v>87</v>
      </c>
      <c r="K8" s="42"/>
      <c r="L8" s="2"/>
      <c r="M8" s="2"/>
      <c r="N8" s="2"/>
      <c r="O8" s="2"/>
      <c r="P8" s="2"/>
    </row>
    <row r="9" spans="1:11" s="10" customFormat="1" ht="45" customHeight="1">
      <c r="A9" s="134" t="s">
        <v>67</v>
      </c>
      <c r="B9" s="166">
        <v>43934</v>
      </c>
      <c r="C9" s="167" t="s">
        <v>92</v>
      </c>
      <c r="D9" s="166">
        <v>44012</v>
      </c>
      <c r="E9" s="168" t="s">
        <v>90</v>
      </c>
      <c r="F9" s="138" t="s">
        <v>79</v>
      </c>
      <c r="G9" s="169">
        <v>48000</v>
      </c>
      <c r="H9" s="170"/>
      <c r="I9" s="169">
        <v>48000</v>
      </c>
      <c r="J9" s="136" t="s">
        <v>87</v>
      </c>
      <c r="K9" s="42"/>
    </row>
    <row r="10" spans="1:11" s="10" customFormat="1" ht="43.5" customHeight="1">
      <c r="A10" s="134" t="s">
        <v>68</v>
      </c>
      <c r="B10" s="166">
        <v>43934</v>
      </c>
      <c r="C10" s="167" t="s">
        <v>143</v>
      </c>
      <c r="D10" s="166">
        <v>44012</v>
      </c>
      <c r="E10" s="168" t="s">
        <v>93</v>
      </c>
      <c r="F10" s="138" t="s">
        <v>79</v>
      </c>
      <c r="G10" s="169">
        <v>48000</v>
      </c>
      <c r="H10" s="170"/>
      <c r="I10" s="171">
        <v>48000</v>
      </c>
      <c r="J10" s="136" t="s">
        <v>87</v>
      </c>
      <c r="K10" s="42"/>
    </row>
    <row r="11" spans="1:11" s="10" customFormat="1" ht="40.5" customHeight="1">
      <c r="A11" s="134" t="s">
        <v>69</v>
      </c>
      <c r="B11" s="43">
        <v>43935</v>
      </c>
      <c r="C11" s="44" t="s">
        <v>94</v>
      </c>
      <c r="D11" s="43">
        <v>44196</v>
      </c>
      <c r="E11" s="44" t="s">
        <v>95</v>
      </c>
      <c r="F11" s="41" t="s">
        <v>79</v>
      </c>
      <c r="G11" s="45">
        <v>5000</v>
      </c>
      <c r="H11" s="45"/>
      <c r="I11" s="45">
        <f>760+760+380+380</f>
        <v>2280</v>
      </c>
      <c r="J11" s="44" t="s">
        <v>96</v>
      </c>
      <c r="K11" s="42"/>
    </row>
    <row r="12" spans="1:11" s="10" customFormat="1" ht="39" customHeight="1">
      <c r="A12" s="134" t="s">
        <v>70</v>
      </c>
      <c r="B12" s="43">
        <v>43935</v>
      </c>
      <c r="C12" s="44" t="s">
        <v>97</v>
      </c>
      <c r="D12" s="43">
        <v>44196</v>
      </c>
      <c r="E12" s="44" t="s">
        <v>98</v>
      </c>
      <c r="F12" s="41" t="s">
        <v>79</v>
      </c>
      <c r="G12" s="45">
        <v>10000</v>
      </c>
      <c r="H12" s="45"/>
      <c r="I12" s="45"/>
      <c r="J12" s="44" t="s">
        <v>99</v>
      </c>
      <c r="K12" s="42"/>
    </row>
    <row r="13" spans="1:11" s="10" customFormat="1" ht="39" customHeight="1">
      <c r="A13" s="144" t="s">
        <v>71</v>
      </c>
      <c r="B13" s="184">
        <v>43935</v>
      </c>
      <c r="C13" s="185" t="s">
        <v>100</v>
      </c>
      <c r="D13" s="184">
        <v>44196</v>
      </c>
      <c r="E13" s="185" t="s">
        <v>101</v>
      </c>
      <c r="F13" s="138" t="s">
        <v>79</v>
      </c>
      <c r="G13" s="186">
        <v>9130</v>
      </c>
      <c r="H13" s="185"/>
      <c r="I13" s="185">
        <v>9130</v>
      </c>
      <c r="J13" s="185" t="s">
        <v>99</v>
      </c>
      <c r="K13" s="145"/>
    </row>
    <row r="14" spans="1:11" s="10" customFormat="1" ht="47.25" customHeight="1">
      <c r="A14" s="147" t="s">
        <v>72</v>
      </c>
      <c r="B14" s="177">
        <v>43963</v>
      </c>
      <c r="C14" s="121" t="s">
        <v>102</v>
      </c>
      <c r="D14" s="120">
        <v>44196</v>
      </c>
      <c r="E14" s="121" t="s">
        <v>31</v>
      </c>
      <c r="F14" s="178" t="s">
        <v>28</v>
      </c>
      <c r="G14" s="128">
        <v>12750</v>
      </c>
      <c r="H14" s="128"/>
      <c r="I14" s="128">
        <v>12750</v>
      </c>
      <c r="J14" s="121" t="s">
        <v>32</v>
      </c>
      <c r="K14" s="42"/>
    </row>
    <row r="15" spans="1:11" s="10" customFormat="1" ht="47.25" customHeight="1">
      <c r="A15" s="147" t="s">
        <v>103</v>
      </c>
      <c r="B15" s="172">
        <v>43976</v>
      </c>
      <c r="C15" s="173" t="s">
        <v>105</v>
      </c>
      <c r="D15" s="174">
        <v>44012</v>
      </c>
      <c r="E15" s="173" t="s">
        <v>101</v>
      </c>
      <c r="F15" s="178" t="s">
        <v>28</v>
      </c>
      <c r="G15" s="176">
        <v>15000</v>
      </c>
      <c r="H15" s="176"/>
      <c r="I15" s="176">
        <f>7500+7500</f>
        <v>15000</v>
      </c>
      <c r="J15" s="173" t="s">
        <v>48</v>
      </c>
      <c r="K15" s="146"/>
    </row>
    <row r="16" spans="1:11" s="10" customFormat="1" ht="47.25" customHeight="1">
      <c r="A16" s="148" t="s">
        <v>104</v>
      </c>
      <c r="B16" s="172">
        <v>43976</v>
      </c>
      <c r="C16" s="173" t="s">
        <v>130</v>
      </c>
      <c r="D16" s="174">
        <v>44012</v>
      </c>
      <c r="E16" s="173" t="s">
        <v>101</v>
      </c>
      <c r="F16" s="175" t="s">
        <v>28</v>
      </c>
      <c r="G16" s="176">
        <v>14715</v>
      </c>
      <c r="H16" s="176"/>
      <c r="I16" s="176">
        <v>14715</v>
      </c>
      <c r="J16" s="173" t="s">
        <v>48</v>
      </c>
      <c r="K16" s="146"/>
    </row>
    <row r="17" spans="1:11" s="10" customFormat="1" ht="47.25" customHeight="1">
      <c r="A17" s="148" t="s">
        <v>107</v>
      </c>
      <c r="B17" s="172">
        <v>43991</v>
      </c>
      <c r="C17" s="173" t="s">
        <v>108</v>
      </c>
      <c r="D17" s="174">
        <v>44096</v>
      </c>
      <c r="E17" s="173" t="s">
        <v>109</v>
      </c>
      <c r="F17" s="175" t="s">
        <v>28</v>
      </c>
      <c r="G17" s="176">
        <v>4800</v>
      </c>
      <c r="H17" s="176"/>
      <c r="I17" s="176">
        <v>4800</v>
      </c>
      <c r="J17" s="173" t="s">
        <v>80</v>
      </c>
      <c r="K17" s="146"/>
    </row>
    <row r="18" spans="1:11" s="10" customFormat="1" ht="47.25" customHeight="1">
      <c r="A18" s="148" t="s">
        <v>110</v>
      </c>
      <c r="B18" s="172">
        <v>43991</v>
      </c>
      <c r="C18" s="173" t="s">
        <v>111</v>
      </c>
      <c r="D18" s="174">
        <v>44196</v>
      </c>
      <c r="E18" s="173" t="s">
        <v>112</v>
      </c>
      <c r="F18" s="175" t="s">
        <v>28</v>
      </c>
      <c r="G18" s="176">
        <v>9350</v>
      </c>
      <c r="H18" s="176"/>
      <c r="I18" s="176">
        <f>4675+4675</f>
        <v>9350</v>
      </c>
      <c r="J18" s="173" t="s">
        <v>113</v>
      </c>
      <c r="K18" s="146"/>
    </row>
    <row r="19" spans="1:10" ht="30">
      <c r="A19" s="180" t="s">
        <v>114</v>
      </c>
      <c r="B19" s="179">
        <v>44008</v>
      </c>
      <c r="C19" s="173" t="s">
        <v>115</v>
      </c>
      <c r="D19" s="179">
        <v>44196</v>
      </c>
      <c r="E19" s="173" t="s">
        <v>31</v>
      </c>
      <c r="F19" s="175" t="s">
        <v>28</v>
      </c>
      <c r="G19" s="176">
        <v>14025</v>
      </c>
      <c r="H19" s="63"/>
      <c r="I19" s="181">
        <v>14025</v>
      </c>
      <c r="J19" s="173" t="s">
        <v>32</v>
      </c>
    </row>
    <row r="21" spans="7:9" ht="12.75">
      <c r="G21" s="18">
        <f>SUM(G2:G20)</f>
        <v>404212.67</v>
      </c>
      <c r="I21" s="18">
        <f>SUM(I2:I20)</f>
        <v>391492.67</v>
      </c>
    </row>
    <row r="24" spans="7:9" ht="12.75">
      <c r="G24" s="57">
        <f>G21+'1 квартал 2020'!G16</f>
        <v>558752.9199999999</v>
      </c>
      <c r="H24" s="58"/>
      <c r="I24" s="57">
        <f>I21+'1 квартал 2020'!I16</f>
        <v>538852.8</v>
      </c>
    </row>
  </sheetData>
  <sheetProtection selectLockedCells="1" selectUnlockedCells="1"/>
  <printOptions/>
  <pageMargins left="0.24027777777777778" right="0.1597222222222222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="95" zoomScaleNormal="95" zoomScalePageLayoutView="0" workbookViewId="0" topLeftCell="A1">
      <selection activeCell="I8" sqref="I8"/>
    </sheetView>
  </sheetViews>
  <sheetFormatPr defaultColWidth="9.00390625" defaultRowHeight="12.75"/>
  <cols>
    <col min="1" max="1" width="12.25390625" style="0" customWidth="1"/>
    <col min="2" max="2" width="15.625" style="0" customWidth="1"/>
    <col min="3" max="3" width="14.125" style="0" customWidth="1"/>
    <col min="4" max="4" width="13.375" style="0" customWidth="1"/>
    <col min="5" max="5" width="21.75390625" style="0" customWidth="1"/>
    <col min="6" max="6" width="19.375" style="0" customWidth="1"/>
    <col min="7" max="7" width="15.25390625" style="0" customWidth="1"/>
    <col min="8" max="8" width="0" style="0" hidden="1" customWidth="1"/>
    <col min="9" max="9" width="14.625" style="0" customWidth="1"/>
    <col min="10" max="10" width="42.375" style="0" customWidth="1"/>
    <col min="11" max="11" width="45.375" style="0" customWidth="1"/>
  </cols>
  <sheetData>
    <row r="1" spans="1:11" s="1" customFormat="1" ht="52.5" customHeight="1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9</v>
      </c>
      <c r="I1" s="59" t="s">
        <v>7</v>
      </c>
      <c r="J1" s="60" t="s">
        <v>8</v>
      </c>
      <c r="K1" s="61" t="s">
        <v>10</v>
      </c>
    </row>
    <row r="2" spans="1:16" s="3" customFormat="1" ht="24.75" customHeight="1">
      <c r="A2" s="153" t="s">
        <v>116</v>
      </c>
      <c r="B2" s="154">
        <v>44019</v>
      </c>
      <c r="C2" s="155" t="s">
        <v>130</v>
      </c>
      <c r="D2" s="156">
        <v>44196</v>
      </c>
      <c r="E2" s="157" t="s">
        <v>131</v>
      </c>
      <c r="F2" s="157" t="s">
        <v>79</v>
      </c>
      <c r="G2" s="158">
        <v>14715</v>
      </c>
      <c r="H2" s="158"/>
      <c r="I2" s="159">
        <v>14715</v>
      </c>
      <c r="J2" s="160" t="s">
        <v>132</v>
      </c>
      <c r="K2" s="8"/>
      <c r="L2" s="2"/>
      <c r="M2" s="2"/>
      <c r="N2" s="2"/>
      <c r="O2" s="2"/>
      <c r="P2" s="2"/>
    </row>
    <row r="3" spans="1:16" s="3" customFormat="1" ht="30.75" customHeight="1">
      <c r="A3" s="153" t="s">
        <v>117</v>
      </c>
      <c r="B3" s="182">
        <v>44020</v>
      </c>
      <c r="C3" s="153" t="s">
        <v>133</v>
      </c>
      <c r="D3" s="182">
        <v>44043</v>
      </c>
      <c r="E3" s="121" t="s">
        <v>31</v>
      </c>
      <c r="F3" s="157" t="s">
        <v>79</v>
      </c>
      <c r="G3" s="128">
        <v>15050</v>
      </c>
      <c r="H3" s="128"/>
      <c r="I3" s="128">
        <v>15050</v>
      </c>
      <c r="J3" s="129" t="s">
        <v>32</v>
      </c>
      <c r="K3" s="8"/>
      <c r="L3" s="2"/>
      <c r="M3" s="2"/>
      <c r="N3" s="2"/>
      <c r="O3" s="2"/>
      <c r="P3" s="2"/>
    </row>
    <row r="4" spans="1:16" s="3" customFormat="1" ht="28.5" customHeight="1">
      <c r="A4" s="153" t="s">
        <v>118</v>
      </c>
      <c r="B4" s="154">
        <v>44020</v>
      </c>
      <c r="C4" s="155" t="s">
        <v>134</v>
      </c>
      <c r="D4" s="154">
        <v>44196</v>
      </c>
      <c r="E4" s="155" t="s">
        <v>135</v>
      </c>
      <c r="F4" s="157" t="s">
        <v>79</v>
      </c>
      <c r="G4" s="161">
        <v>605</v>
      </c>
      <c r="H4" s="162"/>
      <c r="I4" s="164">
        <v>605</v>
      </c>
      <c r="J4" s="163" t="s">
        <v>136</v>
      </c>
      <c r="K4" s="8"/>
      <c r="L4" s="2"/>
      <c r="M4" s="2"/>
      <c r="N4" s="2"/>
      <c r="O4" s="2"/>
      <c r="P4" s="2"/>
    </row>
    <row r="5" spans="1:16" s="3" customFormat="1" ht="27.75" customHeight="1">
      <c r="A5" s="153" t="s">
        <v>119</v>
      </c>
      <c r="B5" s="154">
        <v>44020</v>
      </c>
      <c r="C5" s="156" t="s">
        <v>137</v>
      </c>
      <c r="D5" s="154">
        <v>44012</v>
      </c>
      <c r="E5" s="197" t="s">
        <v>131</v>
      </c>
      <c r="F5" s="157" t="s">
        <v>79</v>
      </c>
      <c r="G5" s="161">
        <v>15000</v>
      </c>
      <c r="H5" s="161"/>
      <c r="I5" s="198">
        <f>7500+7500</f>
        <v>15000</v>
      </c>
      <c r="J5" s="199" t="s">
        <v>132</v>
      </c>
      <c r="K5" s="8"/>
      <c r="L5" s="2"/>
      <c r="M5" s="2"/>
      <c r="N5" s="2"/>
      <c r="O5" s="2"/>
      <c r="P5" s="2"/>
    </row>
    <row r="6" spans="1:16" s="3" customFormat="1" ht="24.75" customHeight="1">
      <c r="A6" s="153" t="s">
        <v>120</v>
      </c>
      <c r="B6" s="156">
        <v>44020</v>
      </c>
      <c r="C6" s="154" t="s">
        <v>108</v>
      </c>
      <c r="D6" s="156">
        <v>44096</v>
      </c>
      <c r="E6" s="155" t="s">
        <v>109</v>
      </c>
      <c r="F6" s="157" t="s">
        <v>79</v>
      </c>
      <c r="G6" s="161">
        <v>4800</v>
      </c>
      <c r="H6" s="161"/>
      <c r="I6" s="161">
        <v>4800</v>
      </c>
      <c r="J6" s="165" t="s">
        <v>80</v>
      </c>
      <c r="K6" s="7"/>
      <c r="L6" s="2"/>
      <c r="M6" s="2"/>
      <c r="N6" s="2"/>
      <c r="O6" s="2"/>
      <c r="P6" s="2"/>
    </row>
    <row r="7" spans="1:16" s="3" customFormat="1" ht="27.75" customHeight="1">
      <c r="A7" s="153" t="s">
        <v>121</v>
      </c>
      <c r="B7" s="156">
        <v>44020</v>
      </c>
      <c r="C7" s="154" t="s">
        <v>138</v>
      </c>
      <c r="D7" s="156">
        <v>44196</v>
      </c>
      <c r="E7" s="155" t="s">
        <v>34</v>
      </c>
      <c r="F7" s="157" t="s">
        <v>79</v>
      </c>
      <c r="G7" s="161">
        <v>15110</v>
      </c>
      <c r="H7" s="161"/>
      <c r="I7" s="161">
        <v>15110</v>
      </c>
      <c r="J7" s="165" t="s">
        <v>139</v>
      </c>
      <c r="K7" s="7"/>
      <c r="L7" s="2"/>
      <c r="M7" s="2"/>
      <c r="N7" s="2"/>
      <c r="O7" s="2"/>
      <c r="P7" s="2"/>
    </row>
    <row r="8" spans="1:16" s="3" customFormat="1" ht="27.75" customHeight="1">
      <c r="A8" s="46" t="s">
        <v>122</v>
      </c>
      <c r="B8" s="48">
        <v>44035</v>
      </c>
      <c r="C8" s="49" t="s">
        <v>140</v>
      </c>
      <c r="D8" s="48">
        <v>44196</v>
      </c>
      <c r="E8" s="49" t="s">
        <v>141</v>
      </c>
      <c r="F8" s="47" t="s">
        <v>79</v>
      </c>
      <c r="G8" s="50">
        <v>3227.94</v>
      </c>
      <c r="H8" s="50"/>
      <c r="I8" s="50"/>
      <c r="J8" s="49" t="s">
        <v>142</v>
      </c>
      <c r="K8" s="7"/>
      <c r="L8" s="2"/>
      <c r="M8" s="2"/>
      <c r="N8" s="2"/>
      <c r="O8" s="2"/>
      <c r="P8" s="2"/>
    </row>
    <row r="9" spans="1:11" s="10" customFormat="1" ht="23.25" customHeight="1">
      <c r="A9" s="153" t="s">
        <v>123</v>
      </c>
      <c r="B9" s="201">
        <v>44077</v>
      </c>
      <c r="C9" s="153" t="s">
        <v>144</v>
      </c>
      <c r="D9" s="182" t="s">
        <v>145</v>
      </c>
      <c r="E9" s="121" t="s">
        <v>31</v>
      </c>
      <c r="F9" s="157" t="s">
        <v>79</v>
      </c>
      <c r="G9" s="128">
        <v>15050</v>
      </c>
      <c r="H9" s="128"/>
      <c r="I9" s="128">
        <v>15050</v>
      </c>
      <c r="J9" s="129" t="s">
        <v>32</v>
      </c>
      <c r="K9" s="8"/>
    </row>
    <row r="10" spans="1:11" s="10" customFormat="1" ht="12.75" customHeight="1" hidden="1">
      <c r="A10" s="46" t="s">
        <v>124</v>
      </c>
      <c r="B10" s="19"/>
      <c r="C10" s="20"/>
      <c r="D10" s="19"/>
      <c r="E10" s="20"/>
      <c r="F10" s="47" t="s">
        <v>79</v>
      </c>
      <c r="G10" s="20"/>
      <c r="H10" s="20"/>
      <c r="I10" s="20"/>
      <c r="J10" s="20"/>
      <c r="K10" s="9"/>
    </row>
    <row r="11" spans="1:11" s="10" customFormat="1" ht="12.75" customHeight="1" hidden="1">
      <c r="A11" s="46" t="s">
        <v>125</v>
      </c>
      <c r="B11" s="51"/>
      <c r="C11" s="47"/>
      <c r="D11" s="51"/>
      <c r="E11" s="47"/>
      <c r="F11" s="47" t="s">
        <v>79</v>
      </c>
      <c r="G11" s="52"/>
      <c r="H11" s="52"/>
      <c r="I11" s="52"/>
      <c r="J11" s="47"/>
      <c r="K11" s="9"/>
    </row>
    <row r="12" spans="1:11" s="10" customFormat="1" ht="12.75" customHeight="1" hidden="1">
      <c r="A12" s="46" t="s">
        <v>126</v>
      </c>
      <c r="B12" s="51"/>
      <c r="C12" s="47"/>
      <c r="D12" s="51"/>
      <c r="E12" s="47"/>
      <c r="F12" s="47" t="s">
        <v>79</v>
      </c>
      <c r="G12" s="47"/>
      <c r="H12" s="47"/>
      <c r="I12" s="47"/>
      <c r="J12" s="47"/>
      <c r="K12" s="9"/>
    </row>
    <row r="13" spans="1:11" s="10" customFormat="1" ht="24.75" customHeight="1">
      <c r="A13" s="153" t="s">
        <v>127</v>
      </c>
      <c r="B13" s="201">
        <v>44091</v>
      </c>
      <c r="C13" s="204" t="s">
        <v>147</v>
      </c>
      <c r="D13" s="201">
        <v>44196</v>
      </c>
      <c r="E13" s="204" t="s">
        <v>148</v>
      </c>
      <c r="F13" s="157" t="s">
        <v>79</v>
      </c>
      <c r="G13" s="205">
        <v>4135</v>
      </c>
      <c r="H13" s="205"/>
      <c r="I13" s="205">
        <v>4135</v>
      </c>
      <c r="J13" s="204" t="s">
        <v>48</v>
      </c>
      <c r="K13" s="8"/>
    </row>
    <row r="14" spans="1:11" s="10" customFormat="1" ht="35.25" customHeight="1">
      <c r="A14" s="153" t="s">
        <v>128</v>
      </c>
      <c r="B14" s="154">
        <v>44091</v>
      </c>
      <c r="C14" s="153" t="s">
        <v>149</v>
      </c>
      <c r="D14" s="182">
        <v>44104</v>
      </c>
      <c r="E14" s="121" t="s">
        <v>31</v>
      </c>
      <c r="F14" s="157" t="s">
        <v>79</v>
      </c>
      <c r="G14" s="128">
        <v>15050</v>
      </c>
      <c r="H14" s="128"/>
      <c r="I14" s="128">
        <v>15050</v>
      </c>
      <c r="J14" s="129" t="s">
        <v>32</v>
      </c>
      <c r="K14" s="8"/>
    </row>
    <row r="15" spans="1:11" s="10" customFormat="1" ht="39.75" customHeight="1">
      <c r="A15" s="46" t="s">
        <v>129</v>
      </c>
      <c r="B15" s="108">
        <v>44102</v>
      </c>
      <c r="C15" s="46" t="s">
        <v>150</v>
      </c>
      <c r="D15" s="108">
        <v>44196</v>
      </c>
      <c r="E15" s="46" t="s">
        <v>151</v>
      </c>
      <c r="F15" s="183" t="s">
        <v>79</v>
      </c>
      <c r="G15" s="109">
        <v>200000</v>
      </c>
      <c r="H15" s="109"/>
      <c r="I15" s="109"/>
      <c r="J15" s="187" t="s">
        <v>152</v>
      </c>
      <c r="K15" s="7"/>
    </row>
    <row r="16" spans="7:9" ht="12.75">
      <c r="G16" s="21">
        <f>SUM(G2:G15)</f>
        <v>302742.94</v>
      </c>
      <c r="I16" s="18">
        <f>SUM(I2:I15)</f>
        <v>99515</v>
      </c>
    </row>
    <row r="19" spans="7:9" ht="12.75">
      <c r="G19" s="62">
        <f>'2 квартал 2020'!G24+'3 квартал 2020'!G16</f>
        <v>861495.8599999999</v>
      </c>
      <c r="H19" s="63"/>
      <c r="I19" s="62">
        <f>'2 квартал 2020'!I24+'3 квартал 2020'!I16</f>
        <v>638367.8</v>
      </c>
    </row>
  </sheetData>
  <sheetProtection selectLockedCells="1" selectUnlockedCells="1"/>
  <printOptions/>
  <pageMargins left="0.24027777777777778" right="0.1597222222222222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75" zoomScaleNormal="75" zoomScalePageLayoutView="0" workbookViewId="0" topLeftCell="A7">
      <selection activeCell="I13" sqref="I13:I14"/>
    </sheetView>
  </sheetViews>
  <sheetFormatPr defaultColWidth="9.00390625" defaultRowHeight="12.75"/>
  <cols>
    <col min="1" max="1" width="17.75390625" style="0" customWidth="1"/>
    <col min="2" max="2" width="12.875" style="0" customWidth="1"/>
    <col min="3" max="3" width="17.625" style="0" customWidth="1"/>
    <col min="4" max="4" width="13.375" style="0" customWidth="1"/>
    <col min="5" max="5" width="21.75390625" style="0" customWidth="1"/>
    <col min="6" max="6" width="19.375" style="0" customWidth="1"/>
    <col min="7" max="7" width="15.25390625" style="21" customWidth="1"/>
    <col min="8" max="8" width="0" style="21" hidden="1" customWidth="1"/>
    <col min="9" max="9" width="14.625" style="21" customWidth="1"/>
    <col min="10" max="10" width="48.875" style="0" customWidth="1"/>
    <col min="11" max="11" width="45.375" style="0" customWidth="1"/>
  </cols>
  <sheetData>
    <row r="1" spans="1:11" s="1" customFormat="1" ht="57.7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22" t="s">
        <v>6</v>
      </c>
      <c r="H1" s="22" t="s">
        <v>9</v>
      </c>
      <c r="I1" s="22" t="s">
        <v>7</v>
      </c>
      <c r="J1" s="6" t="s">
        <v>8</v>
      </c>
      <c r="K1" s="11" t="s">
        <v>10</v>
      </c>
    </row>
    <row r="2" spans="1:16" s="3" customFormat="1" ht="47.25" customHeight="1">
      <c r="A2" s="200" t="s">
        <v>153</v>
      </c>
      <c r="B2" s="112">
        <v>44110</v>
      </c>
      <c r="C2" s="113" t="s">
        <v>178</v>
      </c>
      <c r="D2" s="112">
        <v>44196</v>
      </c>
      <c r="E2" s="114" t="s">
        <v>179</v>
      </c>
      <c r="F2" s="114" t="s">
        <v>79</v>
      </c>
      <c r="G2" s="117">
        <v>1300</v>
      </c>
      <c r="H2" s="117"/>
      <c r="I2" s="117">
        <v>1300</v>
      </c>
      <c r="J2" s="118" t="s">
        <v>180</v>
      </c>
      <c r="K2" s="65"/>
      <c r="L2" s="2"/>
      <c r="M2" s="2"/>
      <c r="N2" s="2"/>
      <c r="O2" s="2"/>
      <c r="P2" s="2"/>
    </row>
    <row r="3" spans="1:16" s="3" customFormat="1" ht="41.25" customHeight="1">
      <c r="A3" s="25" t="s">
        <v>154</v>
      </c>
      <c r="B3" s="26">
        <v>44110</v>
      </c>
      <c r="C3" s="27" t="s">
        <v>181</v>
      </c>
      <c r="D3" s="31">
        <v>44196</v>
      </c>
      <c r="E3" s="27" t="s">
        <v>182</v>
      </c>
      <c r="F3" s="188" t="s">
        <v>79</v>
      </c>
      <c r="G3" s="29">
        <v>13952</v>
      </c>
      <c r="H3" s="29"/>
      <c r="I3" s="29"/>
      <c r="J3" s="142" t="s">
        <v>183</v>
      </c>
      <c r="K3" s="65"/>
      <c r="L3" s="2"/>
      <c r="M3" s="2"/>
      <c r="N3" s="2"/>
      <c r="O3" s="2"/>
      <c r="P3" s="2"/>
    </row>
    <row r="4" spans="1:16" s="3" customFormat="1" ht="43.5" customHeight="1">
      <c r="A4" s="25" t="s">
        <v>155</v>
      </c>
      <c r="B4" s="189">
        <v>44111</v>
      </c>
      <c r="C4" s="46" t="s">
        <v>184</v>
      </c>
      <c r="D4" s="108">
        <v>44134</v>
      </c>
      <c r="E4" s="142" t="s">
        <v>31</v>
      </c>
      <c r="F4" s="47" t="s">
        <v>79</v>
      </c>
      <c r="G4" s="143">
        <v>15225</v>
      </c>
      <c r="H4" s="143"/>
      <c r="I4" s="143"/>
      <c r="J4" s="152" t="s">
        <v>32</v>
      </c>
      <c r="K4" s="65"/>
      <c r="L4" s="2"/>
      <c r="M4" s="2"/>
      <c r="N4" s="2"/>
      <c r="O4" s="2"/>
      <c r="P4" s="2"/>
    </row>
    <row r="5" spans="1:16" s="3" customFormat="1" ht="83.25" customHeight="1">
      <c r="A5" s="25" t="s">
        <v>156</v>
      </c>
      <c r="B5" s="189">
        <v>44117</v>
      </c>
      <c r="C5" s="192" t="s">
        <v>185</v>
      </c>
      <c r="D5" s="191">
        <v>44196</v>
      </c>
      <c r="E5" s="192" t="s">
        <v>186</v>
      </c>
      <c r="F5" s="47" t="s">
        <v>79</v>
      </c>
      <c r="G5" s="196">
        <v>265803</v>
      </c>
      <c r="H5" s="126"/>
      <c r="I5" s="126"/>
      <c r="J5" s="126" t="s">
        <v>187</v>
      </c>
      <c r="K5" s="66"/>
      <c r="L5" s="2"/>
      <c r="M5" s="2"/>
      <c r="N5" s="2"/>
      <c r="O5" s="2"/>
      <c r="P5" s="2"/>
    </row>
    <row r="6" spans="1:16" s="3" customFormat="1" ht="81.75" customHeight="1">
      <c r="A6" s="25" t="s">
        <v>157</v>
      </c>
      <c r="B6" s="189">
        <v>44130</v>
      </c>
      <c r="C6" s="193" t="s">
        <v>188</v>
      </c>
      <c r="D6" s="191">
        <v>44196</v>
      </c>
      <c r="E6" s="193" t="s">
        <v>37</v>
      </c>
      <c r="F6" s="47" t="s">
        <v>79</v>
      </c>
      <c r="G6" s="202">
        <v>9391.43</v>
      </c>
      <c r="H6" s="126"/>
      <c r="I6" s="126">
        <f>322.53+1056.76</f>
        <v>1379.29</v>
      </c>
      <c r="J6" s="203" t="s">
        <v>38</v>
      </c>
      <c r="K6" s="66"/>
      <c r="L6" s="2"/>
      <c r="M6" s="2"/>
      <c r="N6" s="2"/>
      <c r="O6" s="2"/>
      <c r="P6" s="2"/>
    </row>
    <row r="7" spans="1:16" s="3" customFormat="1" ht="87" customHeight="1">
      <c r="A7" s="200" t="s">
        <v>158</v>
      </c>
      <c r="B7" s="119">
        <v>44152</v>
      </c>
      <c r="C7" s="208" t="s">
        <v>190</v>
      </c>
      <c r="D7" s="209">
        <v>44196</v>
      </c>
      <c r="E7" s="210" t="s">
        <v>191</v>
      </c>
      <c r="F7" s="157" t="s">
        <v>79</v>
      </c>
      <c r="G7" s="211">
        <v>5670</v>
      </c>
      <c r="H7" s="212"/>
      <c r="I7" s="212">
        <v>5670</v>
      </c>
      <c r="J7" s="213" t="s">
        <v>35</v>
      </c>
      <c r="K7" s="67"/>
      <c r="L7" s="2"/>
      <c r="M7" s="2"/>
      <c r="N7" s="2"/>
      <c r="O7" s="2"/>
      <c r="P7" s="2"/>
    </row>
    <row r="8" spans="1:16" s="3" customFormat="1" ht="60" customHeight="1">
      <c r="A8" s="25" t="s">
        <v>159</v>
      </c>
      <c r="B8" s="189">
        <v>44155</v>
      </c>
      <c r="C8" s="19" t="s">
        <v>192</v>
      </c>
      <c r="D8" s="214">
        <v>44196</v>
      </c>
      <c r="E8" s="20" t="s">
        <v>34</v>
      </c>
      <c r="F8" s="47" t="s">
        <v>79</v>
      </c>
      <c r="G8" s="215">
        <v>14850</v>
      </c>
      <c r="H8" s="215"/>
      <c r="I8" s="215">
        <v>0</v>
      </c>
      <c r="J8" s="216" t="s">
        <v>139</v>
      </c>
      <c r="K8" s="67"/>
      <c r="L8" s="2"/>
      <c r="M8" s="2"/>
      <c r="N8" s="2"/>
      <c r="O8" s="2"/>
      <c r="P8" s="2"/>
    </row>
    <row r="9" spans="1:11" s="10" customFormat="1" ht="45" customHeight="1">
      <c r="A9" s="25" t="s">
        <v>160</v>
      </c>
      <c r="B9" s="189">
        <v>44155</v>
      </c>
      <c r="C9" s="46" t="s">
        <v>193</v>
      </c>
      <c r="D9" s="108">
        <v>44134</v>
      </c>
      <c r="E9" s="142" t="s">
        <v>31</v>
      </c>
      <c r="F9" s="47" t="s">
        <v>79</v>
      </c>
      <c r="G9" s="143">
        <v>15225</v>
      </c>
      <c r="H9" s="143"/>
      <c r="I9" s="143"/>
      <c r="J9" s="152" t="s">
        <v>32</v>
      </c>
      <c r="K9" s="65"/>
    </row>
    <row r="10" spans="1:11" s="10" customFormat="1" ht="12.75" customHeight="1" hidden="1">
      <c r="A10" s="25" t="s">
        <v>161</v>
      </c>
      <c r="B10" s="31"/>
      <c r="C10" s="27"/>
      <c r="D10" s="31"/>
      <c r="E10" s="27"/>
      <c r="F10" s="47" t="s">
        <v>79</v>
      </c>
      <c r="G10" s="194"/>
      <c r="H10" s="194"/>
      <c r="I10" s="194"/>
      <c r="J10" s="27"/>
      <c r="K10" s="68"/>
    </row>
    <row r="11" spans="1:11" s="10" customFormat="1" ht="12.75" customHeight="1" hidden="1">
      <c r="A11" s="25" t="s">
        <v>162</v>
      </c>
      <c r="B11" s="190"/>
      <c r="C11" s="142"/>
      <c r="D11" s="190"/>
      <c r="E11" s="142"/>
      <c r="F11" s="47" t="s">
        <v>79</v>
      </c>
      <c r="G11" s="195"/>
      <c r="H11" s="195"/>
      <c r="I11" s="195"/>
      <c r="J11" s="142"/>
      <c r="K11" s="68"/>
    </row>
    <row r="12" spans="1:11" s="10" customFormat="1" ht="12.75" customHeight="1" hidden="1">
      <c r="A12" s="25" t="s">
        <v>163</v>
      </c>
      <c r="B12" s="190"/>
      <c r="C12" s="142"/>
      <c r="D12" s="190"/>
      <c r="E12" s="142"/>
      <c r="F12" s="47" t="s">
        <v>79</v>
      </c>
      <c r="G12" s="195"/>
      <c r="H12" s="195"/>
      <c r="I12" s="195"/>
      <c r="J12" s="142"/>
      <c r="K12" s="68"/>
    </row>
    <row r="13" spans="1:11" s="10" customFormat="1" ht="60.75" customHeight="1">
      <c r="A13" s="25" t="s">
        <v>164</v>
      </c>
      <c r="B13" s="31">
        <v>44159</v>
      </c>
      <c r="C13" s="27" t="s">
        <v>194</v>
      </c>
      <c r="D13" s="31">
        <v>44196</v>
      </c>
      <c r="E13" s="27" t="s">
        <v>195</v>
      </c>
      <c r="F13" s="47" t="s">
        <v>196</v>
      </c>
      <c r="G13" s="194">
        <v>156000</v>
      </c>
      <c r="H13" s="194"/>
      <c r="I13" s="194"/>
      <c r="J13" s="194" t="s">
        <v>87</v>
      </c>
      <c r="K13" s="65"/>
    </row>
    <row r="14" spans="1:11" s="10" customFormat="1" ht="47.25" customHeight="1">
      <c r="A14" s="25" t="s">
        <v>165</v>
      </c>
      <c r="B14" s="31">
        <v>44159</v>
      </c>
      <c r="C14" s="27" t="s">
        <v>197</v>
      </c>
      <c r="D14" s="31">
        <v>44196</v>
      </c>
      <c r="E14" s="27" t="s">
        <v>198</v>
      </c>
      <c r="F14" s="47" t="s">
        <v>196</v>
      </c>
      <c r="G14" s="29">
        <v>33900</v>
      </c>
      <c r="H14" s="29"/>
      <c r="I14" s="29"/>
      <c r="J14" s="29" t="s">
        <v>87</v>
      </c>
      <c r="K14" s="65"/>
    </row>
    <row r="15" spans="1:11" s="10" customFormat="1" ht="48.75" customHeight="1">
      <c r="A15" s="25" t="s">
        <v>166</v>
      </c>
      <c r="B15" s="69"/>
      <c r="C15" s="70"/>
      <c r="D15" s="69"/>
      <c r="E15" s="71"/>
      <c r="F15" s="64"/>
      <c r="G15" s="72"/>
      <c r="H15" s="72"/>
      <c r="I15" s="72"/>
      <c r="J15" s="40"/>
      <c r="K15" s="73"/>
    </row>
    <row r="16" spans="1:11" s="10" customFormat="1" ht="48" customHeight="1">
      <c r="A16" s="25" t="s">
        <v>167</v>
      </c>
      <c r="B16" s="74"/>
      <c r="C16" s="75"/>
      <c r="D16" s="74"/>
      <c r="E16" s="76"/>
      <c r="F16" s="64"/>
      <c r="G16" s="77"/>
      <c r="H16" s="77"/>
      <c r="I16" s="77"/>
      <c r="J16" s="78"/>
      <c r="K16" s="65"/>
    </row>
    <row r="17" spans="1:11" s="10" customFormat="1" ht="34.5" customHeight="1">
      <c r="A17" s="25" t="s">
        <v>168</v>
      </c>
      <c r="B17" s="79"/>
      <c r="C17" s="80"/>
      <c r="D17" s="79"/>
      <c r="E17" s="76"/>
      <c r="F17" s="64"/>
      <c r="G17" s="77"/>
      <c r="H17" s="77"/>
      <c r="I17" s="77"/>
      <c r="J17" s="49"/>
      <c r="K17" s="65"/>
    </row>
    <row r="18" spans="1:11" s="10" customFormat="1" ht="36.75" customHeight="1">
      <c r="A18" s="25" t="s">
        <v>169</v>
      </c>
      <c r="B18" s="79"/>
      <c r="C18" s="80"/>
      <c r="D18" s="79"/>
      <c r="E18" s="76"/>
      <c r="F18" s="64"/>
      <c r="G18" s="77"/>
      <c r="H18" s="77"/>
      <c r="I18" s="77"/>
      <c r="J18" s="76"/>
      <c r="K18" s="65"/>
    </row>
    <row r="19" spans="1:11" s="10" customFormat="1" ht="36.75" customHeight="1">
      <c r="A19" s="25" t="s">
        <v>170</v>
      </c>
      <c r="B19" s="79"/>
      <c r="C19" s="80"/>
      <c r="D19" s="79"/>
      <c r="E19" s="76"/>
      <c r="F19" s="64"/>
      <c r="G19" s="77"/>
      <c r="H19" s="77"/>
      <c r="I19" s="77"/>
      <c r="J19" s="76"/>
      <c r="K19" s="65"/>
    </row>
    <row r="20" spans="1:11" s="10" customFormat="1" ht="39" customHeight="1">
      <c r="A20" s="25" t="s">
        <v>171</v>
      </c>
      <c r="B20" s="79"/>
      <c r="C20" s="80"/>
      <c r="D20" s="79"/>
      <c r="E20" s="80"/>
      <c r="F20" s="64"/>
      <c r="G20" s="81"/>
      <c r="H20" s="81"/>
      <c r="I20" s="81"/>
      <c r="J20" s="80"/>
      <c r="K20" s="73"/>
    </row>
    <row r="21" spans="1:11" s="10" customFormat="1" ht="36" customHeight="1">
      <c r="A21" s="25" t="s">
        <v>172</v>
      </c>
      <c r="B21" s="79"/>
      <c r="C21" s="80"/>
      <c r="D21" s="79"/>
      <c r="E21" s="80"/>
      <c r="F21" s="64"/>
      <c r="G21" s="81"/>
      <c r="H21" s="81"/>
      <c r="I21" s="81"/>
      <c r="J21" s="80"/>
      <c r="K21" s="73"/>
    </row>
    <row r="22" spans="1:11" s="10" customFormat="1" ht="36" customHeight="1">
      <c r="A22" s="25" t="s">
        <v>173</v>
      </c>
      <c r="B22" s="79"/>
      <c r="C22" s="80"/>
      <c r="D22" s="79"/>
      <c r="E22" s="80"/>
      <c r="F22" s="64"/>
      <c r="G22" s="81"/>
      <c r="H22" s="81"/>
      <c r="I22" s="81"/>
      <c r="J22" s="24"/>
      <c r="K22" s="73"/>
    </row>
    <row r="23" spans="1:11" s="10" customFormat="1" ht="39" customHeight="1">
      <c r="A23" s="25" t="s">
        <v>174</v>
      </c>
      <c r="B23" s="79"/>
      <c r="C23" s="80"/>
      <c r="D23" s="79"/>
      <c r="E23" s="80"/>
      <c r="F23" s="64"/>
      <c r="G23" s="81"/>
      <c r="H23" s="81"/>
      <c r="I23" s="81"/>
      <c r="J23" s="80"/>
      <c r="K23" s="73"/>
    </row>
    <row r="24" spans="1:11" s="10" customFormat="1" ht="36.75" customHeight="1">
      <c r="A24" s="25" t="s">
        <v>175</v>
      </c>
      <c r="B24" s="82"/>
      <c r="C24" s="80"/>
      <c r="D24" s="82"/>
      <c r="E24" s="80"/>
      <c r="F24" s="64"/>
      <c r="G24" s="83"/>
      <c r="H24" s="83"/>
      <c r="I24" s="83"/>
      <c r="J24" s="80"/>
      <c r="K24" s="84"/>
    </row>
    <row r="25" spans="1:11" s="10" customFormat="1" ht="36.75" customHeight="1">
      <c r="A25" s="25" t="s">
        <v>176</v>
      </c>
      <c r="B25" s="82"/>
      <c r="C25" s="80"/>
      <c r="D25" s="82"/>
      <c r="E25" s="84"/>
      <c r="F25" s="64"/>
      <c r="G25" s="83"/>
      <c r="H25" s="83"/>
      <c r="I25" s="83"/>
      <c r="J25" s="47"/>
      <c r="K25" s="84"/>
    </row>
    <row r="26" spans="1:11" s="10" customFormat="1" ht="36.75" customHeight="1">
      <c r="A26" s="25" t="s">
        <v>177</v>
      </c>
      <c r="B26" s="82"/>
      <c r="C26" s="84"/>
      <c r="D26" s="82"/>
      <c r="E26" s="84"/>
      <c r="F26" s="64"/>
      <c r="G26" s="83"/>
      <c r="H26" s="83"/>
      <c r="I26" s="83"/>
      <c r="J26" s="85"/>
      <c r="K26" s="84"/>
    </row>
    <row r="27" spans="1:11" s="10" customFormat="1" ht="36.75" customHeight="1">
      <c r="A27" s="53"/>
      <c r="B27" s="86"/>
      <c r="C27" s="87"/>
      <c r="D27" s="86"/>
      <c r="E27" s="87"/>
      <c r="F27" s="64"/>
      <c r="G27" s="88"/>
      <c r="H27" s="88"/>
      <c r="I27" s="88"/>
      <c r="J27" s="87"/>
      <c r="K27" s="84"/>
    </row>
    <row r="28" spans="1:11" s="10" customFormat="1" ht="36.75" customHeight="1">
      <c r="A28" s="89"/>
      <c r="B28" s="90"/>
      <c r="C28" s="91"/>
      <c r="D28" s="92"/>
      <c r="E28" s="91"/>
      <c r="F28" s="64"/>
      <c r="G28" s="93"/>
      <c r="H28" s="93"/>
      <c r="I28" s="93"/>
      <c r="J28" s="91"/>
      <c r="K28" s="94"/>
    </row>
    <row r="29" spans="1:11" s="10" customFormat="1" ht="36.75" customHeight="1">
      <c r="A29" s="89"/>
      <c r="B29" s="54"/>
      <c r="C29" s="55"/>
      <c r="D29" s="95"/>
      <c r="E29" s="55"/>
      <c r="F29" s="64"/>
      <c r="G29" s="56"/>
      <c r="H29" s="56"/>
      <c r="I29" s="56"/>
      <c r="J29" s="55"/>
      <c r="K29" s="94"/>
    </row>
    <row r="30" spans="1:11" s="10" customFormat="1" ht="36.75" customHeight="1">
      <c r="A30" s="89"/>
      <c r="B30" s="90"/>
      <c r="C30" s="96"/>
      <c r="D30" s="97"/>
      <c r="E30" s="98"/>
      <c r="F30" s="64"/>
      <c r="G30" s="99"/>
      <c r="H30" s="99"/>
      <c r="I30" s="99"/>
      <c r="J30" s="98"/>
      <c r="K30" s="94"/>
    </row>
    <row r="31" spans="1:11" s="10" customFormat="1" ht="36.75" customHeight="1">
      <c r="A31" s="89"/>
      <c r="B31" s="90"/>
      <c r="C31" s="91"/>
      <c r="D31" s="92"/>
      <c r="E31" s="91"/>
      <c r="F31" s="64"/>
      <c r="G31" s="93"/>
      <c r="H31" s="93"/>
      <c r="I31" s="93"/>
      <c r="J31" s="91"/>
      <c r="K31" s="94"/>
    </row>
    <row r="32" spans="1:11" s="10" customFormat="1" ht="36.75" customHeight="1">
      <c r="A32" s="100"/>
      <c r="B32" s="54"/>
      <c r="C32" s="55"/>
      <c r="D32" s="95"/>
      <c r="E32" s="55"/>
      <c r="F32" s="64"/>
      <c r="G32" s="56"/>
      <c r="H32" s="56"/>
      <c r="I32" s="56"/>
      <c r="J32" s="55"/>
      <c r="K32" s="94"/>
    </row>
    <row r="33" spans="1:11" s="10" customFormat="1" ht="36.75" customHeight="1">
      <c r="A33" s="89"/>
      <c r="B33" s="90"/>
      <c r="C33" s="91"/>
      <c r="D33" s="92"/>
      <c r="E33" s="91"/>
      <c r="F33" s="64"/>
      <c r="G33" s="93"/>
      <c r="H33" s="93"/>
      <c r="I33" s="93"/>
      <c r="J33" s="91"/>
      <c r="K33" s="94"/>
    </row>
    <row r="34" spans="1:11" s="10" customFormat="1" ht="36.75" customHeight="1">
      <c r="A34" s="100"/>
      <c r="B34" s="90"/>
      <c r="C34" s="91"/>
      <c r="D34" s="92"/>
      <c r="E34" s="91"/>
      <c r="F34" s="64"/>
      <c r="G34" s="93"/>
      <c r="H34" s="93"/>
      <c r="I34" s="93"/>
      <c r="J34" s="91"/>
      <c r="K34" s="94"/>
    </row>
    <row r="35" spans="1:11" ht="18.75">
      <c r="A35" s="89"/>
      <c r="B35" s="101"/>
      <c r="C35" s="102"/>
      <c r="D35" s="101"/>
      <c r="E35" s="102"/>
      <c r="F35" s="64"/>
      <c r="G35" s="103"/>
      <c r="H35" s="103"/>
      <c r="I35" s="103"/>
      <c r="J35" s="102"/>
      <c r="K35" s="104"/>
    </row>
    <row r="36" spans="1:11" ht="18.75">
      <c r="A36" s="100"/>
      <c r="B36" s="105"/>
      <c r="C36" s="106"/>
      <c r="D36" s="105"/>
      <c r="E36" s="106"/>
      <c r="F36" s="64"/>
      <c r="G36" s="107"/>
      <c r="H36" s="107"/>
      <c r="I36" s="107"/>
      <c r="J36" s="106"/>
      <c r="K36" s="104"/>
    </row>
    <row r="37" spans="7:9" ht="12.75">
      <c r="G37" s="21">
        <f>SUM(G2:G36)</f>
        <v>531316.4299999999</v>
      </c>
      <c r="I37" s="21">
        <f>SUM(I2:I36)</f>
        <v>8349.29</v>
      </c>
    </row>
    <row r="44" spans="7:9" ht="12.75">
      <c r="G44" s="23">
        <f>'3 квартал 2020'!G19+'4 квартал 2020 '!G37</f>
        <v>1392812.2899999998</v>
      </c>
      <c r="I44" s="23">
        <f>'3 квартал 2020'!I19+'4 квартал 2020 '!I37</f>
        <v>646717.0900000001</v>
      </c>
    </row>
  </sheetData>
  <sheetProtection selectLockedCells="1" selectUnlockedCells="1"/>
  <printOptions/>
  <pageMargins left="0.25" right="0.1597222222222222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2017-10-11T08:11:27Z</cp:lastPrinted>
  <dcterms:modified xsi:type="dcterms:W3CDTF">2020-11-24T05:13:12Z</dcterms:modified>
  <cp:category/>
  <cp:version/>
  <cp:contentType/>
  <cp:contentStatus/>
</cp:coreProperties>
</file>